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онтингент" sheetId="1" r:id="rId1"/>
    <sheet name="Filial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'контингент'!$A$1:$BK$22</definedName>
  </definedNames>
  <calcPr fullCalcOnLoad="1"/>
</workbook>
</file>

<file path=xl/sharedStrings.xml><?xml version="1.0" encoding="utf-8"?>
<sst xmlns="http://schemas.openxmlformats.org/spreadsheetml/2006/main" count="91" uniqueCount="39">
  <si>
    <t>№</t>
  </si>
  <si>
    <t>1 курс</t>
  </si>
  <si>
    <t>2 курс</t>
  </si>
  <si>
    <t>3 курс</t>
  </si>
  <si>
    <t>4 курс</t>
  </si>
  <si>
    <t>Жами</t>
  </si>
  <si>
    <t>Самарканд давлат университети кундузги булимида укийдиган талабалар контенгенти</t>
  </si>
  <si>
    <t>Кундузги</t>
  </si>
  <si>
    <t>Сиртқи</t>
  </si>
  <si>
    <t>Сиртқи 2-олий</t>
  </si>
  <si>
    <t>Кечки</t>
  </si>
  <si>
    <t>Бюжет</t>
  </si>
  <si>
    <t>Контракт</t>
  </si>
  <si>
    <t>Қизлар</t>
  </si>
  <si>
    <t>ТОИФАСИ</t>
  </si>
  <si>
    <t>Халқаро</t>
  </si>
  <si>
    <t>Магистр</t>
  </si>
  <si>
    <t>Магистр (Халқаро)</t>
  </si>
  <si>
    <t>Магистр (халқаро)</t>
  </si>
  <si>
    <t>ЖАМИ</t>
  </si>
  <si>
    <t>УМУМИЙ ЖАМИ</t>
  </si>
  <si>
    <t>БАКАЛАВР</t>
  </si>
  <si>
    <t>МАГИСТР</t>
  </si>
  <si>
    <t>5 курс</t>
  </si>
  <si>
    <t>2022-2023 BITIRUVCHILAR</t>
  </si>
  <si>
    <t>Курсдан колган</t>
  </si>
  <si>
    <t xml:space="preserve">O’zbekiston-Finlandiya pedagogika instituti </t>
  </si>
  <si>
    <t>SamDU filiallari</t>
  </si>
  <si>
    <t>Soni</t>
  </si>
  <si>
    <t>JAMI</t>
  </si>
  <si>
    <t>SamDU Urgut filiali</t>
  </si>
  <si>
    <t>SamDU Kattaqurg'on filiali</t>
  </si>
  <si>
    <t>Sharof Rashidov nomidagi SamDU</t>
  </si>
  <si>
    <t>KUNDUGI</t>
  </si>
  <si>
    <t>SIRTQI</t>
  </si>
  <si>
    <t>KECHKI</t>
  </si>
  <si>
    <t>MAGISTR</t>
  </si>
  <si>
    <t>QUSHMA</t>
  </si>
  <si>
    <t>01.11.2023 холати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</si>
</sst>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5" fillId="16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textRotation="90" wrapText="1"/>
    </xf>
    <xf numFmtId="0" fontId="5" fillId="16" borderId="12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4" fillId="13" borderId="18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TINGENT%20&#1050;&#1059;&#1053;&#1044;&#1059;&#1047;&#1043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90;&#1080;&#1085;&#1075;&#1077;&#1085;&#1090;%20&#1089;&#1080;&#1088;&#1090;&#1179;&#1080;%205-yilli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90;&#1080;&#1085;&#1075;&#1077;&#1085;&#1090;%20&#1089;&#1080;&#1088;&#1090;&#1179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90;&#1080;&#1085;&#1075;&#1077;&#1085;&#1090;%20&#1089;&#1080;&#1088;&#1090;&#1179;&#1080;%20kechk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90;&#1080;&#1085;&#1075;&#1077;&#1085;&#1090;%20&#1084;&#1072;&#1075;&#1080;&#1089;&#1090;&#1088;&#1072;&#1090;&#1091;&#1088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90;&#1080;&#1085;&#1075;&#1077;&#1085;&#1090;%20&#1061;&#1040;&#1051;&#1178;&#1040;&#1056;&#1054;%205-yill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бюджет"/>
      <sheetName val="контракт"/>
      <sheetName val="кизлар"/>
    </sheetNames>
    <sheetDataSet>
      <sheetData sheetId="0">
        <row r="80">
          <cell r="H80">
            <v>40</v>
          </cell>
          <cell r="I80">
            <v>1851</v>
          </cell>
          <cell r="M80">
            <v>19</v>
          </cell>
          <cell r="N80">
            <v>2062</v>
          </cell>
          <cell r="R80">
            <v>13</v>
          </cell>
          <cell r="S80">
            <v>2436</v>
          </cell>
          <cell r="W80">
            <v>4</v>
          </cell>
          <cell r="X80">
            <v>4140</v>
          </cell>
        </row>
      </sheetData>
      <sheetData sheetId="1">
        <row r="80">
          <cell r="G80">
            <v>713</v>
          </cell>
          <cell r="K80">
            <v>625</v>
          </cell>
          <cell r="O80">
            <v>597</v>
          </cell>
          <cell r="S80">
            <v>727</v>
          </cell>
        </row>
      </sheetData>
      <sheetData sheetId="3">
        <row r="80">
          <cell r="F80">
            <v>0</v>
          </cell>
          <cell r="I80">
            <v>1253</v>
          </cell>
          <cell r="L80">
            <v>1420</v>
          </cell>
          <cell r="O80">
            <v>2228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Byudjet"/>
      <sheetName val="Kontrakt"/>
      <sheetName val="qizlar"/>
    </sheetNames>
    <sheetDataSet>
      <sheetData sheetId="0">
        <row r="40">
          <cell r="H40">
            <v>22</v>
          </cell>
          <cell r="I40">
            <v>348</v>
          </cell>
          <cell r="M40">
            <v>8</v>
          </cell>
          <cell r="N40">
            <v>355</v>
          </cell>
          <cell r="R40">
            <v>18</v>
          </cell>
          <cell r="S40">
            <v>496</v>
          </cell>
          <cell r="W40">
            <v>6</v>
          </cell>
          <cell r="X40">
            <v>4116</v>
          </cell>
          <cell r="AB40">
            <v>0</v>
          </cell>
          <cell r="AC40">
            <v>1902</v>
          </cell>
        </row>
      </sheetData>
      <sheetData sheetId="1">
        <row r="40">
          <cell r="G40">
            <v>11</v>
          </cell>
          <cell r="K40">
            <v>14</v>
          </cell>
          <cell r="O40">
            <v>8</v>
          </cell>
          <cell r="S40">
            <v>31</v>
          </cell>
          <cell r="W40">
            <v>15</v>
          </cell>
        </row>
      </sheetData>
      <sheetData sheetId="3">
        <row r="40">
          <cell r="G40">
            <v>0</v>
          </cell>
          <cell r="K40">
            <v>190</v>
          </cell>
          <cell r="O40">
            <v>149</v>
          </cell>
          <cell r="S40">
            <v>2624</v>
          </cell>
          <cell r="W40">
            <v>1417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qizlar"/>
    </sheetNames>
    <sheetDataSet>
      <sheetData sheetId="0">
        <row r="14">
          <cell r="M14">
            <v>3</v>
          </cell>
          <cell r="S14">
            <v>200</v>
          </cell>
        </row>
      </sheetData>
      <sheetData sheetId="1">
        <row r="13">
          <cell r="O13">
            <v>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Byudjet"/>
      <sheetName val="Kontrakt"/>
      <sheetName val="qizlar"/>
    </sheetNames>
    <sheetDataSet>
      <sheetData sheetId="0">
        <row r="25">
          <cell r="H25">
            <v>4</v>
          </cell>
          <cell r="I25">
            <v>329</v>
          </cell>
          <cell r="M25">
            <v>1</v>
          </cell>
          <cell r="N25">
            <v>289</v>
          </cell>
          <cell r="R25">
            <v>23</v>
          </cell>
          <cell r="S25">
            <v>63</v>
          </cell>
          <cell r="W25">
            <v>6</v>
          </cell>
          <cell r="X25">
            <v>613</v>
          </cell>
          <cell r="AB25">
            <v>0</v>
          </cell>
          <cell r="AC25">
            <v>335</v>
          </cell>
        </row>
      </sheetData>
      <sheetData sheetId="1">
        <row r="25">
          <cell r="H25">
            <v>6</v>
          </cell>
          <cell r="L25">
            <v>4</v>
          </cell>
          <cell r="P25">
            <v>0</v>
          </cell>
          <cell r="T25">
            <v>4</v>
          </cell>
          <cell r="X25">
            <v>0</v>
          </cell>
        </row>
      </sheetData>
      <sheetData sheetId="3">
        <row r="25">
          <cell r="F25">
            <v>0</v>
          </cell>
          <cell r="J25">
            <v>149</v>
          </cell>
          <cell r="N25">
            <v>16</v>
          </cell>
          <cell r="R25">
            <v>225</v>
          </cell>
          <cell r="V25">
            <v>108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ntingent"/>
      <sheetName val="byud"/>
      <sheetName val="kontrakt"/>
    </sheetNames>
    <sheetDataSet>
      <sheetData sheetId="0">
        <row r="52">
          <cell r="F52">
            <v>81</v>
          </cell>
          <cell r="G52">
            <v>239</v>
          </cell>
          <cell r="H52">
            <v>320</v>
          </cell>
          <cell r="K52">
            <v>86</v>
          </cell>
        </row>
      </sheetData>
      <sheetData sheetId="1">
        <row r="52">
          <cell r="E52">
            <v>76</v>
          </cell>
          <cell r="I52">
            <v>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Byudjet"/>
      <sheetName val="Kontrakt"/>
      <sheetName val="qizlar"/>
    </sheetNames>
    <sheetDataSet>
      <sheetData sheetId="0">
        <row r="19">
          <cell r="F19">
            <v>0</v>
          </cell>
          <cell r="K19">
            <v>0</v>
          </cell>
          <cell r="O19">
            <v>50</v>
          </cell>
          <cell r="S19">
            <v>87</v>
          </cell>
        </row>
        <row r="38">
          <cell r="G38">
            <v>0</v>
          </cell>
          <cell r="K38">
            <v>3</v>
          </cell>
        </row>
      </sheetData>
      <sheetData sheetId="3">
        <row r="18">
          <cell r="R1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12" sqref="BL12"/>
    </sheetView>
  </sheetViews>
  <sheetFormatPr defaultColWidth="9.140625" defaultRowHeight="12.75"/>
  <cols>
    <col min="1" max="1" width="2.7109375" style="2" customWidth="1"/>
    <col min="2" max="2" width="17.140625" style="2" hidden="1" customWidth="1"/>
    <col min="3" max="3" width="16.8515625" style="1" customWidth="1"/>
    <col min="4" max="4" width="5.57421875" style="2" customWidth="1"/>
    <col min="5" max="5" width="4.00390625" style="2" customWidth="1"/>
    <col min="6" max="6" width="4.421875" style="2" customWidth="1"/>
    <col min="7" max="7" width="4.00390625" style="2" customWidth="1"/>
    <col min="8" max="8" width="4.421875" style="2" customWidth="1"/>
    <col min="9" max="9" width="4.00390625" style="2" customWidth="1"/>
    <col min="10" max="10" width="5.7109375" style="2" customWidth="1"/>
    <col min="11" max="11" width="4.421875" style="2" bestFit="1" customWidth="1"/>
    <col min="12" max="12" width="3.8515625" style="2" customWidth="1"/>
    <col min="13" max="13" width="5.57421875" style="2" customWidth="1"/>
    <col min="14" max="14" width="4.421875" style="2" bestFit="1" customWidth="1"/>
    <col min="15" max="15" width="4.421875" style="2" customWidth="1"/>
    <col min="16" max="16" width="4.00390625" style="2" customWidth="1"/>
    <col min="17" max="17" width="4.28125" style="2" bestFit="1" customWidth="1"/>
    <col min="18" max="18" width="4.00390625" style="2" customWidth="1"/>
    <col min="19" max="19" width="3.7109375" style="2" customWidth="1"/>
    <col min="20" max="20" width="4.00390625" style="2" customWidth="1"/>
    <col min="21" max="21" width="4.421875" style="2" customWidth="1"/>
    <col min="22" max="22" width="4.00390625" style="2" customWidth="1"/>
    <col min="23" max="23" width="3.8515625" style="2" customWidth="1"/>
    <col min="24" max="24" width="7.421875" style="2" customWidth="1"/>
    <col min="25" max="25" width="7.28125" style="2" customWidth="1"/>
    <col min="26" max="26" width="5.57421875" style="2" customWidth="1"/>
    <col min="27" max="27" width="4.421875" style="2" bestFit="1" customWidth="1"/>
    <col min="28" max="28" width="4.421875" style="2" customWidth="1"/>
    <col min="29" max="29" width="4.00390625" style="2" customWidth="1"/>
    <col min="30" max="30" width="4.421875" style="2" customWidth="1"/>
    <col min="31" max="31" width="4.00390625" style="2" customWidth="1"/>
    <col min="32" max="32" width="4.421875" style="2" customWidth="1"/>
    <col min="33" max="33" width="4.00390625" style="2" customWidth="1"/>
    <col min="34" max="34" width="7.57421875" style="2" customWidth="1"/>
    <col min="35" max="35" width="4.00390625" style="2" customWidth="1"/>
    <col min="36" max="36" width="7.28125" style="2" customWidth="1"/>
    <col min="37" max="37" width="4.7109375" style="2" customWidth="1"/>
    <col min="38" max="38" width="5.28125" style="2" customWidth="1"/>
    <col min="39" max="39" width="4.00390625" style="2" customWidth="1"/>
    <col min="40" max="40" width="4.421875" style="2" customWidth="1"/>
    <col min="41" max="41" width="4.00390625" style="2" customWidth="1"/>
    <col min="42" max="42" width="3.7109375" style="2" customWidth="1"/>
    <col min="43" max="43" width="4.00390625" style="2" customWidth="1"/>
    <col min="44" max="44" width="9.57421875" style="2" customWidth="1"/>
    <col min="45" max="45" width="4.00390625" style="2" customWidth="1"/>
    <col min="46" max="46" width="4.421875" style="2" customWidth="1"/>
    <col min="47" max="47" width="7.140625" style="2" customWidth="1"/>
    <col min="48" max="48" width="6.7109375" style="2" customWidth="1"/>
    <col min="49" max="49" width="5.421875" style="2" customWidth="1"/>
    <col min="50" max="50" width="5.57421875" style="2" customWidth="1"/>
    <col min="51" max="51" width="4.421875" style="2" bestFit="1" customWidth="1"/>
    <col min="52" max="52" width="4.421875" style="2" customWidth="1"/>
    <col min="53" max="53" width="4.00390625" style="2" customWidth="1"/>
    <col min="54" max="54" width="8.7109375" style="2" customWidth="1"/>
    <col min="55" max="55" width="4.00390625" style="2" customWidth="1"/>
    <col min="56" max="56" width="4.421875" style="1" customWidth="1"/>
    <col min="57" max="57" width="4.00390625" style="1" customWidth="1"/>
    <col min="58" max="58" width="4.421875" style="2" customWidth="1"/>
    <col min="59" max="59" width="4.00390625" style="2" customWidth="1"/>
    <col min="60" max="60" width="3.8515625" style="2" customWidth="1"/>
    <col min="61" max="62" width="8.28125" style="2" customWidth="1"/>
    <col min="63" max="16384" width="9.140625" style="2" customWidth="1"/>
  </cols>
  <sheetData>
    <row r="1" spans="1:63" ht="18.7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63" ht="16.5" thickBot="1">
      <c r="A2" s="54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ht="15" thickBot="1">
      <c r="A3" s="59" t="s">
        <v>0</v>
      </c>
      <c r="B3" s="18"/>
      <c r="C3" s="61" t="s">
        <v>14</v>
      </c>
      <c r="D3" s="59" t="s">
        <v>1</v>
      </c>
      <c r="E3" s="63"/>
      <c r="F3" s="63"/>
      <c r="G3" s="63"/>
      <c r="H3" s="63"/>
      <c r="I3" s="63"/>
      <c r="J3" s="63"/>
      <c r="K3" s="63"/>
      <c r="L3" s="64"/>
      <c r="M3" s="59" t="s">
        <v>2</v>
      </c>
      <c r="N3" s="63"/>
      <c r="O3" s="63"/>
      <c r="P3" s="63"/>
      <c r="Q3" s="63"/>
      <c r="R3" s="63"/>
      <c r="S3" s="63"/>
      <c r="T3" s="63"/>
      <c r="U3" s="63"/>
      <c r="V3" s="63"/>
      <c r="W3" s="64"/>
      <c r="X3" s="59" t="s">
        <v>3</v>
      </c>
      <c r="Y3" s="63"/>
      <c r="Z3" s="63"/>
      <c r="AA3" s="63"/>
      <c r="AB3" s="63"/>
      <c r="AC3" s="63"/>
      <c r="AD3" s="63"/>
      <c r="AE3" s="63"/>
      <c r="AF3" s="63"/>
      <c r="AG3" s="64"/>
      <c r="AH3" s="59" t="s">
        <v>4</v>
      </c>
      <c r="AI3" s="63"/>
      <c r="AJ3" s="63"/>
      <c r="AK3" s="63"/>
      <c r="AL3" s="63"/>
      <c r="AM3" s="63"/>
      <c r="AN3" s="63"/>
      <c r="AO3" s="63"/>
      <c r="AP3" s="63"/>
      <c r="AQ3" s="64"/>
      <c r="AR3" s="59" t="s">
        <v>23</v>
      </c>
      <c r="AS3" s="63"/>
      <c r="AT3" s="63"/>
      <c r="AU3" s="64"/>
      <c r="AV3" s="65" t="s">
        <v>5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4"/>
      <c r="BI3" s="56" t="s">
        <v>20</v>
      </c>
      <c r="BJ3" s="57"/>
      <c r="BK3" s="58"/>
    </row>
    <row r="4" spans="1:64" ht="123" customHeight="1">
      <c r="A4" s="60"/>
      <c r="B4" s="20"/>
      <c r="C4" s="62"/>
      <c r="D4" s="6" t="s">
        <v>7</v>
      </c>
      <c r="E4" s="19" t="s">
        <v>25</v>
      </c>
      <c r="F4" s="4" t="s">
        <v>8</v>
      </c>
      <c r="G4" s="19" t="s">
        <v>25</v>
      </c>
      <c r="H4" s="4" t="s">
        <v>10</v>
      </c>
      <c r="I4" s="19" t="s">
        <v>25</v>
      </c>
      <c r="J4" s="4" t="s">
        <v>16</v>
      </c>
      <c r="K4" s="19" t="s">
        <v>25</v>
      </c>
      <c r="L4" s="7" t="s">
        <v>17</v>
      </c>
      <c r="M4" s="6" t="s">
        <v>7</v>
      </c>
      <c r="N4" s="19" t="s">
        <v>25</v>
      </c>
      <c r="O4" s="4" t="s">
        <v>8</v>
      </c>
      <c r="P4" s="19" t="s">
        <v>25</v>
      </c>
      <c r="Q4" s="4" t="s">
        <v>10</v>
      </c>
      <c r="R4" s="19" t="s">
        <v>25</v>
      </c>
      <c r="S4" s="4" t="s">
        <v>15</v>
      </c>
      <c r="T4" s="19" t="s">
        <v>25</v>
      </c>
      <c r="U4" s="4" t="s">
        <v>16</v>
      </c>
      <c r="V4" s="19" t="s">
        <v>25</v>
      </c>
      <c r="W4" s="7" t="s">
        <v>17</v>
      </c>
      <c r="X4" s="6" t="s">
        <v>7</v>
      </c>
      <c r="Y4" s="19" t="s">
        <v>25</v>
      </c>
      <c r="Z4" s="4" t="s">
        <v>8</v>
      </c>
      <c r="AA4" s="19" t="s">
        <v>25</v>
      </c>
      <c r="AB4" s="4" t="s">
        <v>9</v>
      </c>
      <c r="AC4" s="19" t="s">
        <v>25</v>
      </c>
      <c r="AD4" s="4" t="s">
        <v>10</v>
      </c>
      <c r="AE4" s="19" t="s">
        <v>25</v>
      </c>
      <c r="AF4" s="4" t="s">
        <v>15</v>
      </c>
      <c r="AG4" s="31" t="s">
        <v>25</v>
      </c>
      <c r="AH4" s="6" t="s">
        <v>7</v>
      </c>
      <c r="AI4" s="19" t="s">
        <v>25</v>
      </c>
      <c r="AJ4" s="4" t="s">
        <v>8</v>
      </c>
      <c r="AK4" s="19" t="s">
        <v>25</v>
      </c>
      <c r="AL4" s="4" t="s">
        <v>9</v>
      </c>
      <c r="AM4" s="19" t="s">
        <v>25</v>
      </c>
      <c r="AN4" s="4" t="s">
        <v>10</v>
      </c>
      <c r="AO4" s="19" t="s">
        <v>25</v>
      </c>
      <c r="AP4" s="4" t="s">
        <v>15</v>
      </c>
      <c r="AQ4" s="31" t="s">
        <v>25</v>
      </c>
      <c r="AR4" s="6" t="s">
        <v>8</v>
      </c>
      <c r="AS4" s="19" t="s">
        <v>25</v>
      </c>
      <c r="AT4" s="4" t="s">
        <v>10</v>
      </c>
      <c r="AU4" s="31" t="s">
        <v>25</v>
      </c>
      <c r="AV4" s="36" t="s">
        <v>7</v>
      </c>
      <c r="AW4" s="37" t="s">
        <v>25</v>
      </c>
      <c r="AX4" s="36" t="s">
        <v>8</v>
      </c>
      <c r="AY4" s="37" t="s">
        <v>25</v>
      </c>
      <c r="AZ4" s="36" t="s">
        <v>9</v>
      </c>
      <c r="BA4" s="37" t="s">
        <v>25</v>
      </c>
      <c r="BB4" s="36" t="s">
        <v>10</v>
      </c>
      <c r="BC4" s="37" t="s">
        <v>25</v>
      </c>
      <c r="BD4" s="36" t="s">
        <v>15</v>
      </c>
      <c r="BE4" s="37" t="s">
        <v>25</v>
      </c>
      <c r="BF4" s="36" t="s">
        <v>16</v>
      </c>
      <c r="BG4" s="37" t="s">
        <v>25</v>
      </c>
      <c r="BH4" s="38" t="s">
        <v>18</v>
      </c>
      <c r="BI4" s="13" t="s">
        <v>21</v>
      </c>
      <c r="BJ4" s="5" t="s">
        <v>22</v>
      </c>
      <c r="BK4" s="14" t="s">
        <v>19</v>
      </c>
      <c r="BL4" s="37" t="s">
        <v>25</v>
      </c>
    </row>
    <row r="5" spans="1:64" ht="54.75" customHeight="1">
      <c r="A5" s="26"/>
      <c r="B5" s="20"/>
      <c r="C5" s="27" t="s">
        <v>11</v>
      </c>
      <c r="D5" s="8">
        <f>+'[1]бюджет'!$G$80</f>
        <v>713</v>
      </c>
      <c r="E5" s="3"/>
      <c r="F5" s="3">
        <f>+'[2]Byudjet'!$G$40</f>
        <v>11</v>
      </c>
      <c r="G5" s="3"/>
      <c r="H5" s="3">
        <f>+'[4]Byudjet'!$H$25</f>
        <v>6</v>
      </c>
      <c r="I5" s="3"/>
      <c r="J5" s="3">
        <f>+'[5]byud'!$E$52</f>
        <v>76</v>
      </c>
      <c r="K5" s="3"/>
      <c r="L5" s="25"/>
      <c r="M5" s="8">
        <f>+'[1]бюджет'!$K$80</f>
        <v>625</v>
      </c>
      <c r="N5" s="3"/>
      <c r="O5" s="3">
        <f>'[2]Byudjet'!$K$40</f>
        <v>14</v>
      </c>
      <c r="P5" s="3"/>
      <c r="Q5" s="3">
        <f>+'[4]Byudjet'!$L$25</f>
        <v>4</v>
      </c>
      <c r="R5" s="3"/>
      <c r="S5" s="3"/>
      <c r="T5" s="3"/>
      <c r="U5" s="3">
        <f>+'[5]byud'!$I$52</f>
        <v>70</v>
      </c>
      <c r="V5" s="3"/>
      <c r="W5" s="25"/>
      <c r="X5" s="8">
        <f>+'[1]бюджет'!$O$80</f>
        <v>597</v>
      </c>
      <c r="Y5" s="3"/>
      <c r="Z5" s="3">
        <f>'[2]Byudjet'!$O$40</f>
        <v>8</v>
      </c>
      <c r="AA5" s="3"/>
      <c r="AB5" s="3"/>
      <c r="AC5" s="3"/>
      <c r="AD5" s="3">
        <f>+'[4]Byudjet'!$P$25</f>
        <v>0</v>
      </c>
      <c r="AE5" s="3"/>
      <c r="AF5" s="3"/>
      <c r="AG5" s="25"/>
      <c r="AH5" s="8">
        <f>+'[1]бюджет'!$S$80</f>
        <v>727</v>
      </c>
      <c r="AI5" s="3"/>
      <c r="AJ5" s="3">
        <f>'[2]Byudjet'!$S$40</f>
        <v>31</v>
      </c>
      <c r="AK5" s="3"/>
      <c r="AL5" s="3"/>
      <c r="AM5" s="3"/>
      <c r="AN5" s="3">
        <f>+'[4]Byudjet'!$T$25</f>
        <v>4</v>
      </c>
      <c r="AO5" s="3"/>
      <c r="AP5" s="3"/>
      <c r="AQ5" s="25"/>
      <c r="AR5" s="8">
        <f>'[2]Byudjet'!$W$40</f>
        <v>15</v>
      </c>
      <c r="AS5" s="3"/>
      <c r="AT5" s="3">
        <f>+'[4]Byudjet'!$X$25</f>
        <v>0</v>
      </c>
      <c r="AU5" s="25"/>
      <c r="AV5" s="11">
        <f>D5+M5+X5+AH5</f>
        <v>2662</v>
      </c>
      <c r="AW5" s="22"/>
      <c r="AX5" s="11">
        <f>F5+O5+Z5+AJ5+AR5</f>
        <v>79</v>
      </c>
      <c r="AY5" s="22"/>
      <c r="AZ5" s="11">
        <f>AB5+AL5</f>
        <v>0</v>
      </c>
      <c r="BA5" s="22"/>
      <c r="BB5" s="11">
        <f>H5+Q5+AD5+AN5+AT5</f>
        <v>14</v>
      </c>
      <c r="BC5" s="22"/>
      <c r="BD5" s="11">
        <f>S5+AF5+AP5</f>
        <v>0</v>
      </c>
      <c r="BE5" s="22"/>
      <c r="BF5" s="11">
        <f>J5+U5</f>
        <v>146</v>
      </c>
      <c r="BG5" s="22"/>
      <c r="BH5" s="12">
        <f>L5+W5</f>
        <v>0</v>
      </c>
      <c r="BI5" s="15">
        <f>AV5+AX5+AZ5+BB5+BD5</f>
        <v>2755</v>
      </c>
      <c r="BJ5" s="21">
        <f>BF5+BH5</f>
        <v>146</v>
      </c>
      <c r="BK5" s="33">
        <f>BI5+BJ5</f>
        <v>2901</v>
      </c>
      <c r="BL5" s="22"/>
    </row>
    <row r="6" spans="1:64" ht="54.75" customHeight="1">
      <c r="A6" s="26"/>
      <c r="B6" s="20"/>
      <c r="C6" s="27" t="s">
        <v>12</v>
      </c>
      <c r="D6" s="8">
        <f>D8-D5</f>
        <v>1138</v>
      </c>
      <c r="E6" s="3"/>
      <c r="F6" s="3">
        <f>F8-F5</f>
        <v>337</v>
      </c>
      <c r="G6" s="3"/>
      <c r="H6" s="3">
        <f>H8-H5</f>
        <v>323</v>
      </c>
      <c r="I6" s="3"/>
      <c r="J6" s="3">
        <f>J8-J5</f>
        <v>244</v>
      </c>
      <c r="K6" s="3"/>
      <c r="L6" s="25">
        <f>L8</f>
        <v>0</v>
      </c>
      <c r="M6" s="8">
        <f>M8-M5</f>
        <v>1437</v>
      </c>
      <c r="N6" s="3"/>
      <c r="O6" s="3">
        <f>O8-O5</f>
        <v>341</v>
      </c>
      <c r="P6" s="3"/>
      <c r="Q6" s="3">
        <f>Q8-Q5</f>
        <v>285</v>
      </c>
      <c r="R6" s="3"/>
      <c r="S6" s="3">
        <f>S8-S5</f>
        <v>0</v>
      </c>
      <c r="T6" s="3"/>
      <c r="U6" s="3">
        <f>U8-U5</f>
        <v>16</v>
      </c>
      <c r="V6" s="3"/>
      <c r="W6" s="25">
        <f>W8</f>
        <v>3</v>
      </c>
      <c r="X6" s="8">
        <f>X8-X5</f>
        <v>1839</v>
      </c>
      <c r="Y6" s="3"/>
      <c r="Z6" s="3">
        <f>Z8-Z5</f>
        <v>488</v>
      </c>
      <c r="AA6" s="3"/>
      <c r="AB6" s="3">
        <f>AB8</f>
        <v>0</v>
      </c>
      <c r="AC6" s="3"/>
      <c r="AD6" s="3">
        <f>AD8-AD5</f>
        <v>63</v>
      </c>
      <c r="AE6" s="3"/>
      <c r="AF6" s="3">
        <f>AF8-AF5</f>
        <v>50</v>
      </c>
      <c r="AG6" s="25"/>
      <c r="AH6" s="8">
        <f>AH8-AH5</f>
        <v>3413</v>
      </c>
      <c r="AI6" s="3"/>
      <c r="AJ6" s="3">
        <f>AJ8-AJ5</f>
        <v>4085</v>
      </c>
      <c r="AK6" s="3"/>
      <c r="AL6" s="3">
        <f>AL8</f>
        <v>200</v>
      </c>
      <c r="AM6" s="3"/>
      <c r="AN6" s="3">
        <f>AN8-AN5</f>
        <v>609</v>
      </c>
      <c r="AO6" s="3"/>
      <c r="AP6" s="3">
        <f>AP8-AP5</f>
        <v>87</v>
      </c>
      <c r="AQ6" s="25"/>
      <c r="AR6" s="8">
        <f>AR8-AR5</f>
        <v>1887</v>
      </c>
      <c r="AS6" s="3"/>
      <c r="AT6" s="3">
        <f>AT8-AT5</f>
        <v>335</v>
      </c>
      <c r="AU6" s="25"/>
      <c r="AV6" s="11">
        <f>D6+M6+X6+AH6</f>
        <v>7827</v>
      </c>
      <c r="AW6" s="22"/>
      <c r="AX6" s="11">
        <f>F6+O6+Z6+AJ6+AR6</f>
        <v>7138</v>
      </c>
      <c r="AY6" s="22"/>
      <c r="AZ6" s="11">
        <f>AB6+AL6</f>
        <v>200</v>
      </c>
      <c r="BA6" s="22"/>
      <c r="BB6" s="11">
        <f>H6+Q6+AD6+AN6+AT6</f>
        <v>1615</v>
      </c>
      <c r="BC6" s="22"/>
      <c r="BD6" s="11">
        <f>S6+AF6+AP6</f>
        <v>137</v>
      </c>
      <c r="BE6" s="22"/>
      <c r="BF6" s="11">
        <f>J6+U6</f>
        <v>260</v>
      </c>
      <c r="BG6" s="22"/>
      <c r="BH6" s="12">
        <f>L6+W6</f>
        <v>3</v>
      </c>
      <c r="BI6" s="15">
        <f>AV6+AX6+AZ6+BB6+BD6</f>
        <v>16917</v>
      </c>
      <c r="BJ6" s="21">
        <f>BF6+BH6</f>
        <v>263</v>
      </c>
      <c r="BK6" s="33">
        <f>BI6+BJ6</f>
        <v>17180</v>
      </c>
      <c r="BL6" s="22"/>
    </row>
    <row r="7" spans="1:64" ht="54.75" customHeight="1">
      <c r="A7" s="26"/>
      <c r="B7" s="20"/>
      <c r="C7" s="27" t="s">
        <v>13</v>
      </c>
      <c r="D7" s="8">
        <f>+'[1]кизлар'!$F$80</f>
        <v>0</v>
      </c>
      <c r="E7" s="3"/>
      <c r="F7" s="3">
        <f>'[2]qizlar'!$G$40</f>
        <v>0</v>
      </c>
      <c r="G7" s="3"/>
      <c r="H7" s="3">
        <f>+'[4]qizlar'!$F$25</f>
        <v>0</v>
      </c>
      <c r="I7" s="3"/>
      <c r="J7" s="3">
        <f>+'[5]kontingent'!$H$52</f>
        <v>320</v>
      </c>
      <c r="K7" s="3"/>
      <c r="L7" s="25"/>
      <c r="M7" s="8">
        <f>+'[1]кизлар'!$I$80</f>
        <v>1253</v>
      </c>
      <c r="N7" s="3"/>
      <c r="O7" s="3">
        <f>'[2]qizlar'!$K$40</f>
        <v>190</v>
      </c>
      <c r="P7" s="3"/>
      <c r="Q7" s="3">
        <f>+'[4]qizlar'!$J$25</f>
        <v>149</v>
      </c>
      <c r="R7" s="3"/>
      <c r="S7" s="3">
        <f>+'[6]контингент'!$K$19</f>
        <v>0</v>
      </c>
      <c r="T7" s="3"/>
      <c r="U7" s="3">
        <f>+'[5]kontingent'!$K$52</f>
        <v>86</v>
      </c>
      <c r="V7" s="3"/>
      <c r="W7" s="25"/>
      <c r="X7" s="8">
        <f>+'[1]кизлар'!$L$80</f>
        <v>1420</v>
      </c>
      <c r="Y7" s="3"/>
      <c r="Z7" s="3">
        <f>'[2]qizlar'!$O$40</f>
        <v>149</v>
      </c>
      <c r="AA7" s="3"/>
      <c r="AB7" s="3">
        <f>+'[3]qizlar'!$K$24</f>
        <v>0</v>
      </c>
      <c r="AC7" s="3"/>
      <c r="AD7" s="3">
        <f>+'[4]qizlar'!$N$25</f>
        <v>16</v>
      </c>
      <c r="AE7" s="3"/>
      <c r="AF7" s="3">
        <f>+'[6]контингент'!$O$19</f>
        <v>50</v>
      </c>
      <c r="AG7" s="25"/>
      <c r="AH7" s="8">
        <f>+'[1]кизлар'!$O$80</f>
        <v>2228</v>
      </c>
      <c r="AI7" s="3"/>
      <c r="AJ7" s="3">
        <f>'[2]qizlar'!$S$40</f>
        <v>2624</v>
      </c>
      <c r="AK7" s="3"/>
      <c r="AL7" s="3">
        <f>+'[3]qizlar'!$O$13</f>
        <v>111</v>
      </c>
      <c r="AM7" s="3"/>
      <c r="AN7" s="3">
        <f>+'[4]qizlar'!$R$25</f>
        <v>225</v>
      </c>
      <c r="AO7" s="3"/>
      <c r="AP7" s="3">
        <f>+'[6]qizlar'!$R$18</f>
        <v>15</v>
      </c>
      <c r="AQ7" s="25"/>
      <c r="AR7" s="8">
        <f>'[2]qizlar'!$W$40</f>
        <v>1417</v>
      </c>
      <c r="AS7" s="3"/>
      <c r="AT7" s="3">
        <f>+'[4]qizlar'!$V$25</f>
        <v>108</v>
      </c>
      <c r="AU7" s="25"/>
      <c r="AV7" s="11">
        <f>D7+M7+X7+AH7</f>
        <v>4901</v>
      </c>
      <c r="AW7" s="22"/>
      <c r="AX7" s="11">
        <f>F7+O7+Z7+AJ7+AR7</f>
        <v>4380</v>
      </c>
      <c r="AY7" s="22"/>
      <c r="AZ7" s="11">
        <f>AB7+AL7</f>
        <v>111</v>
      </c>
      <c r="BA7" s="22"/>
      <c r="BB7" s="11">
        <f>H7+Q7+AD7+AN7+AT7</f>
        <v>498</v>
      </c>
      <c r="BC7" s="22"/>
      <c r="BD7" s="11">
        <f>S7+AF7+AP7</f>
        <v>65</v>
      </c>
      <c r="BE7" s="22"/>
      <c r="BF7" s="11">
        <f>J7+U7</f>
        <v>406</v>
      </c>
      <c r="BG7" s="22"/>
      <c r="BH7" s="12">
        <f>L7+W7</f>
        <v>0</v>
      </c>
      <c r="BI7" s="15">
        <f>AV7+AX7+AZ7+BB7+BD7</f>
        <v>9955</v>
      </c>
      <c r="BJ7" s="21">
        <f>BF7+BH7</f>
        <v>406</v>
      </c>
      <c r="BK7" s="33">
        <f>BI7+BJ7</f>
        <v>10361</v>
      </c>
      <c r="BL7" s="22"/>
    </row>
    <row r="8" spans="1:64" ht="54.75" customHeight="1" thickBot="1">
      <c r="A8" s="17">
        <v>1</v>
      </c>
      <c r="B8" s="28"/>
      <c r="C8" s="29" t="s">
        <v>5</v>
      </c>
      <c r="D8" s="9">
        <f>+'[1]контингент'!$I$80</f>
        <v>1851</v>
      </c>
      <c r="E8" s="23">
        <f>+'[1]контингент'!$H$80</f>
        <v>40</v>
      </c>
      <c r="F8" s="23">
        <f>+'[2]контингент'!$I$40</f>
        <v>348</v>
      </c>
      <c r="G8" s="23">
        <f>+'[2]контингент'!$H$40</f>
        <v>22</v>
      </c>
      <c r="H8" s="23">
        <f>+'[4]контингент'!$I$25</f>
        <v>329</v>
      </c>
      <c r="I8" s="23">
        <f>+'[4]контингент'!$H$25</f>
        <v>4</v>
      </c>
      <c r="J8" s="23">
        <f>+'[5]kontingent'!$F$52+'[5]kontingent'!$G$52</f>
        <v>320</v>
      </c>
      <c r="K8" s="23">
        <f>+'[5]kontingent'!$G$52</f>
        <v>239</v>
      </c>
      <c r="L8" s="24">
        <f>+'[6]контингент'!$F$19+'[6]контингент'!$G$38</f>
        <v>0</v>
      </c>
      <c r="M8" s="9">
        <f>+'[1]контингент'!$N$80</f>
        <v>2062</v>
      </c>
      <c r="N8" s="23">
        <f>+'[1]контингент'!$M$80</f>
        <v>19</v>
      </c>
      <c r="O8" s="23">
        <f>'[2]контингент'!$N$40</f>
        <v>355</v>
      </c>
      <c r="P8" s="23">
        <f>'[2]контингент'!$M$40</f>
        <v>8</v>
      </c>
      <c r="Q8" s="30">
        <f>+'[4]контингент'!$N$25</f>
        <v>289</v>
      </c>
      <c r="R8" s="30">
        <f>+'[4]контингент'!$M$25</f>
        <v>1</v>
      </c>
      <c r="S8" s="23">
        <f>+'[6]контингент'!$K$19</f>
        <v>0</v>
      </c>
      <c r="T8" s="23"/>
      <c r="U8" s="23">
        <f>+'[5]kontingent'!$K$52</f>
        <v>86</v>
      </c>
      <c r="V8" s="23"/>
      <c r="W8" s="24">
        <f>+'[6]контингент'!$K$38</f>
        <v>3</v>
      </c>
      <c r="X8" s="9">
        <f>+'[1]контингент'!$S$80</f>
        <v>2436</v>
      </c>
      <c r="Y8" s="23">
        <f>+'[1]контингент'!$R$80</f>
        <v>13</v>
      </c>
      <c r="Z8" s="23">
        <f>'[2]контингент'!$S$40</f>
        <v>496</v>
      </c>
      <c r="AA8" s="23">
        <f>'[2]контингент'!$R$40</f>
        <v>18</v>
      </c>
      <c r="AB8" s="23">
        <f>+'[3]контингент'!$N$23</f>
        <v>0</v>
      </c>
      <c r="AC8" s="23">
        <f>'[3]контингент'!$M$30</f>
        <v>0</v>
      </c>
      <c r="AD8" s="30">
        <f>+'[4]контингент'!$S$25</f>
        <v>63</v>
      </c>
      <c r="AE8" s="30">
        <f>+'[4]контингент'!$R$25</f>
        <v>23</v>
      </c>
      <c r="AF8" s="23">
        <f>+'[6]контингент'!$O$19</f>
        <v>50</v>
      </c>
      <c r="AG8" s="24"/>
      <c r="AH8" s="9">
        <f>+'[1]контингент'!$X$80</f>
        <v>4140</v>
      </c>
      <c r="AI8" s="9">
        <f>+'[1]контингент'!$W$80</f>
        <v>4</v>
      </c>
      <c r="AJ8" s="23">
        <f>'[2]контингент'!$X$40</f>
        <v>4116</v>
      </c>
      <c r="AK8" s="23">
        <f>'[2]контингент'!$W$40</f>
        <v>6</v>
      </c>
      <c r="AL8" s="23">
        <f>+'[3]контингент'!$S$14</f>
        <v>200</v>
      </c>
      <c r="AM8" s="23">
        <f>+'[3]контингент'!$M$14</f>
        <v>3</v>
      </c>
      <c r="AN8" s="30">
        <f>+'[4]контингент'!$X$25</f>
        <v>613</v>
      </c>
      <c r="AO8" s="30">
        <f>+'[4]контингент'!$W$25</f>
        <v>6</v>
      </c>
      <c r="AP8" s="23">
        <f>+'[6]контингент'!$S$19</f>
        <v>87</v>
      </c>
      <c r="AQ8" s="24"/>
      <c r="AR8" s="9">
        <f>'[2]контингент'!$AC$40</f>
        <v>1902</v>
      </c>
      <c r="AS8" s="23">
        <f>'[2]контингент'!$AB$40</f>
        <v>0</v>
      </c>
      <c r="AT8" s="30">
        <f>+'[4]контингент'!$AC$25</f>
        <v>335</v>
      </c>
      <c r="AU8" s="32">
        <f>+'[4]контингент'!$AB$25</f>
        <v>0</v>
      </c>
      <c r="AV8" s="9">
        <f>D8+M8+X8+AH8</f>
        <v>10489</v>
      </c>
      <c r="AW8" s="24">
        <f>E8+N8+Y8+AI8</f>
        <v>76</v>
      </c>
      <c r="AX8" s="9">
        <f>F8+O8+Z8+AJ8+AR8</f>
        <v>7217</v>
      </c>
      <c r="AY8" s="24">
        <f>G8+P8+AA8+AK8+AS8</f>
        <v>54</v>
      </c>
      <c r="AZ8" s="9">
        <f>AB8+AL8</f>
        <v>200</v>
      </c>
      <c r="BA8" s="24">
        <f>AC8+AM8</f>
        <v>3</v>
      </c>
      <c r="BB8" s="9">
        <f>H8+Q8+AD8+AN8+AT8</f>
        <v>1629</v>
      </c>
      <c r="BC8" s="24">
        <f>I8+R8+AE8+AO8+AU8</f>
        <v>34</v>
      </c>
      <c r="BD8" s="9">
        <f>S8+AF8+AP8</f>
        <v>137</v>
      </c>
      <c r="BE8" s="24">
        <f>T8+AG8+AQ8</f>
        <v>0</v>
      </c>
      <c r="BF8" s="9">
        <f>J8+U8</f>
        <v>406</v>
      </c>
      <c r="BG8" s="24">
        <f>K8+V8</f>
        <v>239</v>
      </c>
      <c r="BH8" s="10">
        <f>L8+W8</f>
        <v>3</v>
      </c>
      <c r="BI8" s="16">
        <f>AV8+AX8+AZ8+BB8+BD8</f>
        <v>19672</v>
      </c>
      <c r="BJ8" s="34">
        <f>BF8+BH8</f>
        <v>409</v>
      </c>
      <c r="BK8" s="35">
        <f>BI8+BJ8</f>
        <v>20081</v>
      </c>
      <c r="BL8" s="24">
        <f>+AW8+AY8+BA8+BC8</f>
        <v>167</v>
      </c>
    </row>
    <row r="10" spans="1:64" s="39" customFormat="1" ht="39.75" customHeight="1">
      <c r="A10" s="67" t="s">
        <v>24</v>
      </c>
      <c r="B10" s="67"/>
      <c r="C10" s="6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4"/>
      <c r="V10" s="40"/>
      <c r="W10" s="44"/>
      <c r="X10" s="45"/>
      <c r="Y10" s="40"/>
      <c r="Z10" s="40"/>
      <c r="AA10" s="40"/>
      <c r="AB10" s="40"/>
      <c r="AC10" s="40"/>
      <c r="AD10" s="40"/>
      <c r="AE10" s="40"/>
      <c r="AF10" s="40"/>
      <c r="AG10" s="40"/>
      <c r="AH10" s="45"/>
      <c r="AI10" s="40"/>
      <c r="AJ10" s="45"/>
      <c r="AK10" s="40"/>
      <c r="AL10" s="45"/>
      <c r="AM10" s="40"/>
      <c r="AN10" s="42"/>
      <c r="AO10" s="40"/>
      <c r="AP10" s="40"/>
      <c r="AQ10" s="40"/>
      <c r="AR10" s="45"/>
      <c r="AS10" s="40"/>
      <c r="AT10" s="40"/>
      <c r="AU10" s="41"/>
      <c r="AV10" s="40">
        <f>+X10+AH10</f>
        <v>0</v>
      </c>
      <c r="AW10" s="40"/>
      <c r="AX10" s="40">
        <f>+Z10+AJ10+AR10</f>
        <v>0</v>
      </c>
      <c r="AY10" s="40"/>
      <c r="AZ10" s="40">
        <f>+AB10+AL10</f>
        <v>0</v>
      </c>
      <c r="BA10" s="40"/>
      <c r="BB10" s="43">
        <f>+AU10+AN10</f>
        <v>0</v>
      </c>
      <c r="BC10" s="40"/>
      <c r="BD10" s="40">
        <f>+AF10+AP10</f>
        <v>0</v>
      </c>
      <c r="BE10" s="40"/>
      <c r="BF10" s="40">
        <f>+U10+J10</f>
        <v>0</v>
      </c>
      <c r="BG10" s="40"/>
      <c r="BH10" s="40">
        <f>+W10</f>
        <v>0</v>
      </c>
      <c r="BI10" s="40">
        <f>+AV10+AX10+AZ10+BB10+BD10</f>
        <v>0</v>
      </c>
      <c r="BJ10" s="40">
        <f>+BF10+BH10</f>
        <v>0</v>
      </c>
      <c r="BK10" s="40">
        <f>+BJ10+BI10</f>
        <v>0</v>
      </c>
      <c r="BL10" s="39">
        <f>20322-BK8</f>
        <v>241</v>
      </c>
    </row>
    <row r="12" spans="1:63" s="39" customFormat="1" ht="39.75" customHeight="1">
      <c r="A12" s="67" t="s">
        <v>24</v>
      </c>
      <c r="B12" s="67"/>
      <c r="C12" s="6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4">
        <v>83</v>
      </c>
      <c r="V12" s="40"/>
      <c r="W12" s="44">
        <v>3</v>
      </c>
      <c r="X12" s="45"/>
      <c r="Y12" s="40"/>
      <c r="Z12" s="40"/>
      <c r="AA12" s="40"/>
      <c r="AB12" s="40"/>
      <c r="AC12" s="40"/>
      <c r="AD12" s="40"/>
      <c r="AE12" s="40"/>
      <c r="AF12" s="40"/>
      <c r="AG12" s="40"/>
      <c r="AH12" s="45">
        <v>4196</v>
      </c>
      <c r="AI12" s="40"/>
      <c r="AJ12" s="45">
        <v>1079</v>
      </c>
      <c r="AK12" s="40"/>
      <c r="AL12" s="45">
        <f>+AL10</f>
        <v>0</v>
      </c>
      <c r="AM12" s="40"/>
      <c r="AN12" s="42">
        <v>93</v>
      </c>
      <c r="AO12" s="40"/>
      <c r="AP12" s="40">
        <v>86</v>
      </c>
      <c r="AQ12" s="40"/>
      <c r="AR12" s="45">
        <v>1904</v>
      </c>
      <c r="AS12" s="40"/>
      <c r="AT12" s="40">
        <v>346</v>
      </c>
      <c r="AU12" s="41"/>
      <c r="AV12" s="40">
        <f>+X12+AH12</f>
        <v>4196</v>
      </c>
      <c r="AW12" s="40"/>
      <c r="AX12" s="40">
        <f>+Z12+AJ12+AR12</f>
        <v>2983</v>
      </c>
      <c r="AY12" s="40"/>
      <c r="AZ12" s="40">
        <f>+AB12+AL12</f>
        <v>0</v>
      </c>
      <c r="BA12" s="40"/>
      <c r="BB12" s="43">
        <f>+AT12+AN12</f>
        <v>439</v>
      </c>
      <c r="BC12" s="40"/>
      <c r="BD12" s="40">
        <f>+AF12+AP12</f>
        <v>86</v>
      </c>
      <c r="BE12" s="40"/>
      <c r="BF12" s="40">
        <f>+U12+J12</f>
        <v>83</v>
      </c>
      <c r="BG12" s="40"/>
      <c r="BH12" s="40">
        <f>+W12</f>
        <v>3</v>
      </c>
      <c r="BI12" s="40">
        <f>+AV12+AX12+AZ12+BB12+BD12</f>
        <v>7704</v>
      </c>
      <c r="BJ12" s="40">
        <f>+BF12+BH12</f>
        <v>86</v>
      </c>
      <c r="BK12" s="40">
        <f>+BJ12+BI12</f>
        <v>7790</v>
      </c>
    </row>
    <row r="14" spans="47:48" ht="12.75">
      <c r="AU14" s="2" t="s">
        <v>33</v>
      </c>
      <c r="AV14" s="2">
        <v>9852</v>
      </c>
    </row>
    <row r="15" spans="47:48" ht="12.75">
      <c r="AU15" s="2" t="s">
        <v>34</v>
      </c>
      <c r="AV15" s="2">
        <f>7034+204</f>
        <v>7238</v>
      </c>
    </row>
    <row r="16" spans="47:48" ht="12.75">
      <c r="AU16" s="2" t="s">
        <v>35</v>
      </c>
      <c r="AV16" s="2">
        <v>1441</v>
      </c>
    </row>
    <row r="17" spans="47:48" ht="12.75">
      <c r="AU17" s="2" t="s">
        <v>36</v>
      </c>
      <c r="AV17" s="2">
        <v>403</v>
      </c>
    </row>
    <row r="18" spans="47:48" ht="12.75">
      <c r="AU18" s="2" t="s">
        <v>37</v>
      </c>
      <c r="AV18" s="2">
        <v>142</v>
      </c>
    </row>
    <row r="19" ht="12.75">
      <c r="AV19" s="2">
        <f>+AV18+AV17+AV16+AV15+AV14</f>
        <v>19076</v>
      </c>
    </row>
  </sheetData>
  <sheetProtection/>
  <mergeCells count="13">
    <mergeCell ref="A12:C12"/>
    <mergeCell ref="A10:C10"/>
    <mergeCell ref="M3:W3"/>
    <mergeCell ref="AR3:AU3"/>
    <mergeCell ref="X3:AG3"/>
    <mergeCell ref="AH3:AQ3"/>
    <mergeCell ref="A1:BK1"/>
    <mergeCell ref="A2:BK2"/>
    <mergeCell ref="BI3:BK3"/>
    <mergeCell ref="A3:A4"/>
    <mergeCell ref="C3:C4"/>
    <mergeCell ref="D3:L3"/>
    <mergeCell ref="AV3:BH3"/>
  </mergeCells>
  <printOptions horizontalCentered="1"/>
  <pageMargins left="0.6299212598425197" right="0.5511811023622047" top="0.5118110236220472" bottom="0.2362204724409449" header="0.31496062992125984" footer="0.2755905511811024"/>
  <pageSetup horizontalDpi="600" verticalDpi="600" orientation="landscape" paperSize="9" scale="42" r:id="rId1"/>
  <ignoredErrors>
    <ignoredError sqref="AX6:AX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54.28125" style="0" bestFit="1" customWidth="1"/>
    <col min="3" max="3" width="11.421875" style="46" customWidth="1"/>
  </cols>
  <sheetData>
    <row r="1" spans="1:3" ht="15.75">
      <c r="A1" s="47" t="s">
        <v>0</v>
      </c>
      <c r="B1" s="47" t="s">
        <v>27</v>
      </c>
      <c r="C1" s="47" t="s">
        <v>28</v>
      </c>
    </row>
    <row r="2" spans="1:3" ht="29.25" customHeight="1">
      <c r="A2" s="49">
        <v>1</v>
      </c>
      <c r="B2" s="49" t="s">
        <v>32</v>
      </c>
      <c r="C2" s="48">
        <v>25284</v>
      </c>
    </row>
    <row r="3" spans="1:3" ht="30" customHeight="1">
      <c r="A3" s="49">
        <v>2</v>
      </c>
      <c r="B3" s="50" t="s">
        <v>26</v>
      </c>
      <c r="C3" s="48">
        <v>7100</v>
      </c>
    </row>
    <row r="4" spans="1:3" ht="30" customHeight="1">
      <c r="A4" s="49">
        <v>3</v>
      </c>
      <c r="B4" s="49" t="s">
        <v>31</v>
      </c>
      <c r="C4" s="48">
        <v>1360</v>
      </c>
    </row>
    <row r="5" spans="1:3" ht="30" customHeight="1">
      <c r="A5" s="49">
        <v>4</v>
      </c>
      <c r="B5" s="49" t="s">
        <v>30</v>
      </c>
      <c r="C5" s="48">
        <v>513</v>
      </c>
    </row>
    <row r="6" spans="1:3" ht="30" customHeight="1">
      <c r="A6" s="68" t="s">
        <v>29</v>
      </c>
      <c r="B6" s="68"/>
      <c r="C6" s="51">
        <f>+C5+C4+C3+C2</f>
        <v>34257</v>
      </c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2023-10-27T09:46:12Z</cp:lastPrinted>
  <dcterms:created xsi:type="dcterms:W3CDTF">1996-10-08T23:32:33Z</dcterms:created>
  <dcterms:modified xsi:type="dcterms:W3CDTF">2023-11-03T04:16:58Z</dcterms:modified>
  <cp:category/>
  <cp:version/>
  <cp:contentType/>
  <cp:contentStatus/>
</cp:coreProperties>
</file>